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saustraliaorg135.sharepoint.com/sites/ELSManagement/Shared Documents/2. Policy - Disability/C. Support Provision/C.3.  Plan &amp; Reporting/Forms/COS &amp; CB/5. SC TOOL/"/>
    </mc:Choice>
  </mc:AlternateContent>
  <xr:revisionPtr revIDLastSave="383" documentId="14_{AF5BECA3-A17F-4001-B956-83063D79AE88}" xr6:coauthVersionLast="47" xr6:coauthVersionMax="47" xr10:uidLastSave="{6A7A9BE7-2964-47E5-9CA8-22D7FB4DBB3A}"/>
  <bookViews>
    <workbookView xWindow="-120" yWindow="-120" windowWidth="29040" windowHeight="15720" xr2:uid="{39100AC3-74D0-43B9-AF04-72C4E1B0E388}"/>
  </bookViews>
  <sheets>
    <sheet name="Forecast calcu.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  <c r="H10" i="2" s="1"/>
  <c r="I10" i="2" s="1"/>
  <c r="F10" i="2"/>
  <c r="G10" i="2" s="1"/>
  <c r="F14" i="2"/>
  <c r="F13" i="2"/>
  <c r="E15" i="2"/>
  <c r="F19" i="2" s="1"/>
  <c r="G19" i="2" s="1"/>
  <c r="D15" i="2"/>
  <c r="E18" i="2" l="1"/>
  <c r="F18" i="2" s="1"/>
  <c r="G18" i="2" s="1"/>
  <c r="G21" i="2" s="1"/>
  <c r="G23" i="2" s="1"/>
  <c r="D18" i="2"/>
  <c r="D19" i="2"/>
  <c r="E19" i="2"/>
  <c r="F15" i="2"/>
  <c r="E21" i="2" l="1"/>
  <c r="F21" i="2"/>
</calcChain>
</file>

<file path=xl/sharedStrings.xml><?xml version="1.0" encoding="utf-8"?>
<sst xmlns="http://schemas.openxmlformats.org/spreadsheetml/2006/main" count="29" uniqueCount="28">
  <si>
    <t>Remainder</t>
  </si>
  <si>
    <t>%</t>
  </si>
  <si>
    <t xml:space="preserve">USAGE FORECAST </t>
  </si>
  <si>
    <t xml:space="preserve">Expected Usage  </t>
  </si>
  <si>
    <t xml:space="preserve">Current Usage </t>
  </si>
  <si>
    <t xml:space="preserve">Total  </t>
  </si>
  <si>
    <t>COMPARISION</t>
  </si>
  <si>
    <t>RESULT =</t>
  </si>
  <si>
    <t>Total funding</t>
  </si>
  <si>
    <t>Per Week</t>
  </si>
  <si>
    <t>Per Month</t>
  </si>
  <si>
    <t>Total Usage</t>
  </si>
  <si>
    <t>Plan End</t>
  </si>
  <si>
    <t xml:space="preserve">Plan Start </t>
  </si>
  <si>
    <t>Todays Date</t>
  </si>
  <si>
    <t>Total weeks in plan</t>
  </si>
  <si>
    <t>Total months in plan</t>
  </si>
  <si>
    <t>Weeks as of today</t>
  </si>
  <si>
    <t>Months as of Today</t>
  </si>
  <si>
    <t>Color codes</t>
  </si>
  <si>
    <t xml:space="preserve">Locked </t>
  </si>
  <si>
    <t xml:space="preserve">manual input  </t>
  </si>
  <si>
    <t>Result cells</t>
  </si>
  <si>
    <t>Support 1</t>
  </si>
  <si>
    <t>Support 2</t>
  </si>
  <si>
    <t>Category</t>
  </si>
  <si>
    <r>
      <t>This tool is created by</t>
    </r>
    <r>
      <rPr>
        <b/>
        <sz val="11"/>
        <color rgb="FFFF0000"/>
        <rFont val="Calibri"/>
        <family val="2"/>
        <scheme val="minor"/>
      </rPr>
      <t xml:space="preserve"> Envisioning Life Supports</t>
    </r>
  </si>
  <si>
    <r>
      <t xml:space="preserve">For more resources visit </t>
    </r>
    <r>
      <rPr>
        <b/>
        <sz val="11"/>
        <color rgb="FFFF0000"/>
        <rFont val="Calibri"/>
        <family val="2"/>
        <scheme val="minor"/>
      </rPr>
      <t>www.elsaustralia.org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</si>
</sst>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sz val="12"/>
      <color rgb="FF212529"/>
      <name val="Nunito"/>
    </font>
    <font>
      <sz val="12"/>
      <color theme="1"/>
      <name val="Nunito"/>
    </font>
    <font>
      <sz val="12"/>
      <color theme="1"/>
      <name val="Calibri"/>
      <family val="2"/>
      <scheme val="minor"/>
    </font>
    <font>
      <b/>
      <sz val="12"/>
      <color theme="1"/>
      <name val="Nunito"/>
    </font>
    <font>
      <b/>
      <sz val="12"/>
      <color rgb="FF212529"/>
      <name val="Nunito"/>
    </font>
    <font>
      <b/>
      <sz val="12"/>
      <color rgb="FFFF0000"/>
      <name val="Nunito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8" fontId="1" fillId="4" borderId="1" xfId="0" applyNumberFormat="1" applyFont="1" applyFill="1" applyBorder="1" applyAlignment="1" applyProtection="1">
      <alignment horizontal="center"/>
      <protection locked="0"/>
    </xf>
    <xf numFmtId="15" fontId="2" fillId="4" borderId="9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15" fontId="2" fillId="0" borderId="12" xfId="0" applyNumberFormat="1" applyFont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 wrapText="1"/>
      <protection hidden="1"/>
    </xf>
    <xf numFmtId="0" fontId="2" fillId="0" borderId="12" xfId="0" applyFont="1" applyBorder="1" applyAlignment="1" applyProtection="1">
      <alignment horizontal="center" wrapText="1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8" fontId="1" fillId="0" borderId="1" xfId="0" applyNumberFormat="1" applyFont="1" applyBorder="1" applyAlignment="1" applyProtection="1">
      <alignment horizontal="center"/>
      <protection hidden="1"/>
    </xf>
    <xf numFmtId="9" fontId="2" fillId="0" borderId="6" xfId="0" applyNumberFormat="1" applyFont="1" applyBorder="1" applyAlignment="1" applyProtection="1">
      <alignment horizontal="center" vertical="center"/>
      <protection hidden="1"/>
    </xf>
    <xf numFmtId="8" fontId="1" fillId="0" borderId="9" xfId="0" applyNumberFormat="1" applyFont="1" applyBorder="1" applyAlignment="1" applyProtection="1">
      <alignment horizontal="center"/>
      <protection hidden="1"/>
    </xf>
    <xf numFmtId="9" fontId="2" fillId="0" borderId="13" xfId="0" applyNumberFormat="1" applyFont="1" applyBorder="1" applyAlignment="1" applyProtection="1">
      <alignment horizontal="center" vertical="center"/>
      <protection hidden="1"/>
    </xf>
    <xf numFmtId="8" fontId="6" fillId="0" borderId="16" xfId="0" applyNumberFormat="1" applyFont="1" applyBorder="1" applyAlignment="1" applyProtection="1">
      <alignment horizontal="center"/>
      <protection hidden="1"/>
    </xf>
    <xf numFmtId="9" fontId="2" fillId="0" borderId="16" xfId="0" applyNumberFormat="1" applyFont="1" applyBorder="1" applyAlignment="1" applyProtection="1">
      <alignment horizontal="center" vertical="center"/>
      <protection hidden="1"/>
    </xf>
    <xf numFmtId="8" fontId="2" fillId="0" borderId="17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8" fontId="1" fillId="0" borderId="6" xfId="0" applyNumberFormat="1" applyFont="1" applyBorder="1" applyAlignment="1" applyProtection="1">
      <alignment horizontal="center"/>
      <protection hidden="1"/>
    </xf>
    <xf numFmtId="8" fontId="5" fillId="0" borderId="13" xfId="0" applyNumberFormat="1" applyFont="1" applyBorder="1" applyAlignment="1" applyProtection="1">
      <alignment horizontal="center"/>
      <protection hidden="1"/>
    </xf>
    <xf numFmtId="0" fontId="4" fillId="0" borderId="12" xfId="0" applyFont="1" applyBorder="1" applyAlignment="1" applyProtection="1">
      <alignment horizontal="center"/>
      <protection hidden="1"/>
    </xf>
    <xf numFmtId="8" fontId="5" fillId="0" borderId="9" xfId="0" applyNumberFormat="1" applyFont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2" fontId="2" fillId="0" borderId="9" xfId="0" applyNumberFormat="1" applyFont="1" applyBorder="1" applyAlignment="1" applyProtection="1">
      <alignment horizontal="center"/>
      <protection hidden="1"/>
    </xf>
    <xf numFmtId="2" fontId="2" fillId="0" borderId="13" xfId="0" applyNumberFormat="1" applyFont="1" applyBorder="1" applyAlignment="1" applyProtection="1">
      <alignment horizontal="center"/>
      <protection hidden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14" xfId="0" applyFont="1" applyBorder="1" applyAlignment="1" applyProtection="1">
      <alignment horizontal="center" wrapText="1"/>
      <protection hidden="1"/>
    </xf>
    <xf numFmtId="0" fontId="2" fillId="0" borderId="15" xfId="0" applyFont="1" applyBorder="1" applyAlignment="1" applyProtection="1">
      <alignment horizont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center" wrapText="1"/>
      <protection hidden="1"/>
    </xf>
    <xf numFmtId="0" fontId="7" fillId="3" borderId="0" xfId="0" applyFont="1" applyFill="1" applyAlignment="1" applyProtection="1">
      <alignment horizontal="center" wrapText="1"/>
      <protection hidden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628651</xdr:colOff>
      <xdr:row>1</xdr:row>
      <xdr:rowOff>183149</xdr:rowOff>
    </xdr:from>
    <xdr:to>
      <xdr:col>2</xdr:col>
      <xdr:colOff>1819275</xdr:colOff>
      <xdr:row>6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C3E623-2F4F-41F7-9BD6-8D1B3BA8D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7851" y="373649"/>
          <a:ext cx="1190624" cy="816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A5FA3-7950-4105-BD57-4F67CD2D333A}">
  <dimension ref="A1:J31"/>
  <sheetViews>
    <sheetView tabSelected="1" workbookViewId="0">
      <selection activeCell="D10" sqref="D10"/>
    </sheetView>
  </sheetViews>
  <sheetFormatPr defaultRowHeight="15" x14ac:dyDescent="0.25"/>
  <cols>
    <col min="1" max="2" width="9.140625" style="2"/>
    <col min="3" max="8" width="28.5703125" style="2" customWidth="1"/>
    <col min="9" max="9" width="29" style="2" customWidth="1"/>
    <col min="10" max="16384" width="9.140625" style="2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"/>
      <c r="B3" s="3"/>
      <c r="C3" s="48"/>
      <c r="D3" s="48"/>
      <c r="E3" s="48"/>
      <c r="F3" s="3"/>
      <c r="G3" s="3"/>
      <c r="H3" s="3"/>
      <c r="I3" s="3"/>
      <c r="J3" s="3"/>
    </row>
    <row r="4" spans="1:10" x14ac:dyDescent="0.25">
      <c r="A4" s="3"/>
      <c r="B4" s="3"/>
      <c r="C4" s="49"/>
      <c r="D4" s="50" t="s">
        <v>26</v>
      </c>
      <c r="E4" s="50"/>
      <c r="F4" s="3"/>
      <c r="G4" s="3"/>
      <c r="H4" s="3"/>
      <c r="I4" s="3"/>
      <c r="J4" s="3"/>
    </row>
    <row r="5" spans="1:10" x14ac:dyDescent="0.25">
      <c r="A5" s="3"/>
      <c r="B5" s="3"/>
      <c r="C5" s="49"/>
      <c r="D5" s="50" t="s">
        <v>27</v>
      </c>
      <c r="E5" s="50"/>
      <c r="F5" s="3"/>
      <c r="G5" s="3"/>
      <c r="H5" s="3"/>
      <c r="I5" s="3"/>
      <c r="J5" s="3"/>
    </row>
    <row r="6" spans="1:10" x14ac:dyDescent="0.25">
      <c r="A6" s="3"/>
      <c r="B6" s="3"/>
      <c r="C6" s="49"/>
      <c r="D6" s="49"/>
      <c r="E6" s="49"/>
      <c r="F6" s="3"/>
      <c r="G6" s="3"/>
      <c r="H6" s="3"/>
      <c r="I6" s="3"/>
      <c r="J6" s="3"/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15.75" thickBot="1" x14ac:dyDescent="0.3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s="1" customFormat="1" x14ac:dyDescent="0.25">
      <c r="A9" s="9"/>
      <c r="B9" s="9"/>
      <c r="C9" s="38" t="s">
        <v>14</v>
      </c>
      <c r="D9" s="39" t="s">
        <v>13</v>
      </c>
      <c r="E9" s="39" t="s">
        <v>12</v>
      </c>
      <c r="F9" s="39" t="s">
        <v>15</v>
      </c>
      <c r="G9" s="39" t="s">
        <v>16</v>
      </c>
      <c r="H9" s="39" t="s">
        <v>17</v>
      </c>
      <c r="I9" s="40" t="s">
        <v>18</v>
      </c>
      <c r="J9" s="9"/>
    </row>
    <row r="10" spans="1:10" ht="16.5" thickBot="1" x14ac:dyDescent="0.3">
      <c r="A10" s="3"/>
      <c r="B10" s="3"/>
      <c r="C10" s="19">
        <f ca="1">TODAY()</f>
        <v>45086</v>
      </c>
      <c r="D10" s="16">
        <v>44930</v>
      </c>
      <c r="E10" s="16">
        <v>45295</v>
      </c>
      <c r="F10" s="41">
        <f>(E10-D10)/7</f>
        <v>52.142857142857146</v>
      </c>
      <c r="G10" s="41">
        <f>F10/4.345</f>
        <v>12.000657570277825</v>
      </c>
      <c r="H10" s="41">
        <f ca="1">(C10-D10)/7</f>
        <v>22.285714285714285</v>
      </c>
      <c r="I10" s="42">
        <f ca="1">H10/4.345</f>
        <v>5.1290481670228507</v>
      </c>
      <c r="J10" s="3"/>
    </row>
    <row r="11" spans="1:10" ht="16.5" thickBot="1" x14ac:dyDescent="0.3">
      <c r="A11" s="3"/>
      <c r="B11" s="3"/>
      <c r="C11" s="8"/>
      <c r="D11" s="10"/>
      <c r="E11" s="10"/>
      <c r="F11" s="10"/>
      <c r="G11" s="3"/>
      <c r="H11" s="3"/>
      <c r="I11" s="6"/>
      <c r="J11" s="3"/>
    </row>
    <row r="12" spans="1:10" ht="15.75" x14ac:dyDescent="0.25">
      <c r="A12" s="3"/>
      <c r="B12" s="3"/>
      <c r="C12" s="17" t="s">
        <v>25</v>
      </c>
      <c r="D12" s="12" t="s">
        <v>8</v>
      </c>
      <c r="E12" s="12" t="s">
        <v>4</v>
      </c>
      <c r="F12" s="33" t="s">
        <v>0</v>
      </c>
      <c r="G12" s="3"/>
      <c r="H12" s="3" t="s">
        <v>19</v>
      </c>
      <c r="I12" s="6"/>
      <c r="J12" s="3"/>
    </row>
    <row r="13" spans="1:10" ht="15.75" x14ac:dyDescent="0.25">
      <c r="A13" s="3"/>
      <c r="B13" s="3"/>
      <c r="C13" s="18" t="s">
        <v>23</v>
      </c>
      <c r="D13" s="15">
        <v>71985.2</v>
      </c>
      <c r="E13" s="15">
        <v>27106.560000000001</v>
      </c>
      <c r="F13" s="34">
        <f>D13-E13</f>
        <v>44878.64</v>
      </c>
      <c r="G13" s="3"/>
      <c r="H13" s="45"/>
      <c r="I13" s="6" t="s">
        <v>22</v>
      </c>
      <c r="J13" s="3"/>
    </row>
    <row r="14" spans="1:10" ht="15.75" x14ac:dyDescent="0.25">
      <c r="A14" s="3"/>
      <c r="B14" s="3"/>
      <c r="C14" s="18" t="s">
        <v>24</v>
      </c>
      <c r="D14" s="15">
        <v>25000</v>
      </c>
      <c r="E14" s="15">
        <v>4101.7</v>
      </c>
      <c r="F14" s="34">
        <f>D14-E14</f>
        <v>20898.3</v>
      </c>
      <c r="G14" s="3"/>
      <c r="H14" s="43"/>
      <c r="I14" s="6" t="s">
        <v>20</v>
      </c>
      <c r="J14" s="3"/>
    </row>
    <row r="15" spans="1:10" ht="16.5" thickBot="1" x14ac:dyDescent="0.3">
      <c r="A15" s="3"/>
      <c r="B15" s="3"/>
      <c r="C15" s="36" t="s">
        <v>5</v>
      </c>
      <c r="D15" s="37">
        <f>SUM(D13:D14)</f>
        <v>96985.2</v>
      </c>
      <c r="E15" s="37">
        <f t="shared" ref="E15:F15" si="0">SUM(E13:E14)</f>
        <v>31208.260000000002</v>
      </c>
      <c r="F15" s="35">
        <f t="shared" si="0"/>
        <v>65776.94</v>
      </c>
      <c r="G15" s="3"/>
      <c r="H15" s="44"/>
      <c r="I15" s="6" t="s">
        <v>21</v>
      </c>
      <c r="J15" s="3"/>
    </row>
    <row r="16" spans="1:10" ht="16.5" thickBot="1" x14ac:dyDescent="0.3">
      <c r="A16" s="3"/>
      <c r="B16" s="3"/>
      <c r="C16" s="7"/>
      <c r="D16" s="11"/>
      <c r="E16" s="11"/>
      <c r="F16" s="11"/>
      <c r="G16" s="3"/>
      <c r="H16" s="3"/>
      <c r="I16" s="6"/>
      <c r="J16" s="3"/>
    </row>
    <row r="17" spans="1:10" ht="15.75" x14ac:dyDescent="0.25">
      <c r="A17" s="3"/>
      <c r="B17" s="3"/>
      <c r="C17" s="20" t="s">
        <v>6</v>
      </c>
      <c r="D17" s="23" t="s">
        <v>9</v>
      </c>
      <c r="E17" s="23" t="s">
        <v>10</v>
      </c>
      <c r="F17" s="23" t="s">
        <v>11</v>
      </c>
      <c r="G17" s="24" t="s">
        <v>1</v>
      </c>
      <c r="H17" s="3"/>
      <c r="I17" s="6"/>
      <c r="J17" s="3"/>
    </row>
    <row r="18" spans="1:10" ht="15.75" x14ac:dyDescent="0.25">
      <c r="A18" s="3"/>
      <c r="B18" s="3"/>
      <c r="C18" s="21" t="s">
        <v>3</v>
      </c>
      <c r="D18" s="25">
        <f>D15/F10</f>
        <v>1859.9901369863012</v>
      </c>
      <c r="E18" s="25">
        <f>D15/G10</f>
        <v>8081.6571452054777</v>
      </c>
      <c r="F18" s="25">
        <f ca="1">E18*I10</f>
        <v>41451.20876712328</v>
      </c>
      <c r="G18" s="26">
        <f ca="1">F18/D15</f>
        <v>0.42739726027397251</v>
      </c>
      <c r="H18" s="3"/>
      <c r="I18" s="6"/>
      <c r="J18" s="3"/>
    </row>
    <row r="19" spans="1:10" ht="16.5" thickBot="1" x14ac:dyDescent="0.3">
      <c r="A19" s="3"/>
      <c r="B19" s="3"/>
      <c r="C19" s="22" t="s">
        <v>4</v>
      </c>
      <c r="D19" s="27">
        <f ca="1">E15/H10</f>
        <v>1400.3706410256411</v>
      </c>
      <c r="E19" s="27">
        <f ca="1">E15/I10</f>
        <v>6084.6104352564107</v>
      </c>
      <c r="F19" s="27">
        <f>E15</f>
        <v>31208.260000000002</v>
      </c>
      <c r="G19" s="28">
        <f>(F19)/D15</f>
        <v>0.321783736075195</v>
      </c>
      <c r="H19" s="3"/>
      <c r="I19" s="6"/>
      <c r="J19" s="3"/>
    </row>
    <row r="20" spans="1:10" ht="15.75" thickBot="1" x14ac:dyDescent="0.3">
      <c r="A20" s="3"/>
      <c r="B20" s="3"/>
      <c r="C20" s="5"/>
      <c r="D20" s="3"/>
      <c r="E20" s="3"/>
      <c r="F20" s="3"/>
      <c r="G20" s="3"/>
      <c r="H20" s="3"/>
      <c r="I20" s="6"/>
      <c r="J20" s="3"/>
    </row>
    <row r="21" spans="1:10" ht="16.5" thickBot="1" x14ac:dyDescent="0.3">
      <c r="A21" s="3"/>
      <c r="B21" s="3"/>
      <c r="C21" s="46" t="s">
        <v>2</v>
      </c>
      <c r="D21" s="47"/>
      <c r="E21" s="29">
        <f ca="1">E18-E19</f>
        <v>1997.046709949067</v>
      </c>
      <c r="F21" s="29">
        <f ca="1">F18-F19</f>
        <v>10242.948767123278</v>
      </c>
      <c r="G21" s="30">
        <f ca="1">G18-G19</f>
        <v>0.10561352419877751</v>
      </c>
      <c r="H21" s="3"/>
      <c r="I21" s="6"/>
      <c r="J21" s="3"/>
    </row>
    <row r="22" spans="1:10" ht="15.75" thickBot="1" x14ac:dyDescent="0.3">
      <c r="A22" s="3"/>
      <c r="B22" s="3"/>
      <c r="C22" s="5"/>
      <c r="D22" s="3"/>
      <c r="E22" s="3"/>
      <c r="F22" s="3"/>
      <c r="G22" s="3"/>
      <c r="H22" s="3"/>
      <c r="I22" s="6"/>
      <c r="J22" s="3"/>
    </row>
    <row r="23" spans="1:10" ht="16.5" thickBot="1" x14ac:dyDescent="0.3">
      <c r="A23" s="3"/>
      <c r="B23" s="3"/>
      <c r="C23" s="5"/>
      <c r="D23" s="3"/>
      <c r="E23" s="3"/>
      <c r="F23" s="32" t="s">
        <v>7</v>
      </c>
      <c r="G23" s="31" t="str">
        <f ca="1">IF(G21&gt;0,"UNDERUSAGE","OVERUSAGE")</f>
        <v>UNDERUSAGE</v>
      </c>
      <c r="H23" s="3"/>
      <c r="I23" s="6"/>
      <c r="J23" s="3"/>
    </row>
    <row r="24" spans="1:10" ht="15.75" thickBot="1" x14ac:dyDescent="0.3">
      <c r="A24" s="3"/>
      <c r="B24" s="3"/>
      <c r="C24" s="13"/>
      <c r="D24" s="14"/>
      <c r="E24" s="14"/>
      <c r="F24" s="14"/>
      <c r="G24" s="14"/>
      <c r="H24" s="14"/>
      <c r="I24" s="4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C27" s="3"/>
      <c r="D27" s="3"/>
      <c r="E27" s="3"/>
      <c r="F27" s="3"/>
      <c r="G27" s="3"/>
      <c r="H27" s="3"/>
      <c r="I27" s="3"/>
    </row>
    <row r="28" spans="1:10" x14ac:dyDescent="0.25">
      <c r="C28" s="3"/>
      <c r="D28" s="3"/>
      <c r="E28" s="3"/>
      <c r="F28" s="3"/>
      <c r="G28" s="3"/>
      <c r="H28" s="3"/>
      <c r="I28" s="3"/>
    </row>
    <row r="29" spans="1:10" x14ac:dyDescent="0.25">
      <c r="C29" s="3"/>
      <c r="D29" s="3"/>
      <c r="E29" s="3"/>
      <c r="F29" s="3"/>
      <c r="G29" s="3"/>
      <c r="H29" s="3"/>
      <c r="I29" s="3"/>
    </row>
    <row r="30" spans="1:10" x14ac:dyDescent="0.25">
      <c r="C30" s="3"/>
      <c r="D30" s="3"/>
      <c r="E30" s="3"/>
      <c r="F30" s="3"/>
      <c r="G30" s="3"/>
      <c r="H30" s="3"/>
      <c r="I30" s="3"/>
    </row>
    <row r="31" spans="1:10" x14ac:dyDescent="0.25">
      <c r="C31" s="3"/>
      <c r="D31" s="3"/>
      <c r="E31" s="3"/>
      <c r="F31" s="3"/>
      <c r="G31" s="3"/>
      <c r="H31" s="3"/>
      <c r="I31" s="3"/>
    </row>
  </sheetData>
  <sheetProtection algorithmName="SHA-512" hashValue="kVRrT8sGRQXux8SFl4DeW8Vtq+O/4zuWMSE6ciNvRfEHYrcu/WkQi32D2O+KUpJ3XxlnbOFGwh/UsFd9Qa7upA==" saltValue="gGg85P1jjqTLVxrGnwZKUA==" spinCount="100000" sheet="1" objects="1" scenarios="1" selectLockedCells="1"/>
  <mergeCells count="3">
    <mergeCell ref="C21:D21"/>
    <mergeCell ref="D4:E4"/>
    <mergeCell ref="D5:E5"/>
  </mergeCells>
  <conditionalFormatting sqref="E21:G21">
    <cfRule type="cellIs" dxfId="3" priority="1" operator="greaterThan">
      <formula>0</formula>
    </cfRule>
    <cfRule type="cellIs" dxfId="2" priority="3" operator="lessThan">
      <formula>0</formula>
    </cfRule>
  </conditionalFormatting>
  <conditionalFormatting sqref="G23">
    <cfRule type="containsText" dxfId="1" priority="5" operator="containsText" text="UNDERUSAGE">
      <formula>NOT(ISERROR(SEARCH("UNDERUSAGE",G23)))</formula>
    </cfRule>
    <cfRule type="containsText" dxfId="0" priority="6" operator="containsText" text="OVERUSAGE">
      <formula>NOT(ISERROR(SEARCH("OVERUSAGE",G23)))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3360DD93E64547BEF37C5871001B8C" ma:contentTypeVersion="16" ma:contentTypeDescription="Create a new document." ma:contentTypeScope="" ma:versionID="d6bf35ac8482697d75f705c7a1d4ff0d">
  <xsd:schema xmlns:xsd="http://www.w3.org/2001/XMLSchema" xmlns:xs="http://www.w3.org/2001/XMLSchema" xmlns:p="http://schemas.microsoft.com/office/2006/metadata/properties" xmlns:ns2="7a5f0b8c-75de-4c88-9b68-7c1262cdddb2" xmlns:ns3="e6430ef6-68b8-49bb-a58d-6d1117aac7d8" targetNamespace="http://schemas.microsoft.com/office/2006/metadata/properties" ma:root="true" ma:fieldsID="c5329181090fbc771144febf126639b3" ns2:_="" ns3:_="">
    <xsd:import namespace="7a5f0b8c-75de-4c88-9b68-7c1262cdddb2"/>
    <xsd:import namespace="e6430ef6-68b8-49bb-a58d-6d1117aac7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f0b8c-75de-4c88-9b68-7c1262cddd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4b6cbb3-0eb7-45ca-8d86-bc578329d1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30ef6-68b8-49bb-a58d-6d1117aac7d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d82797-1c48-42cc-b5d2-ca5cda26e08b}" ma:internalName="TaxCatchAll" ma:showField="CatchAllData" ma:web="e6430ef6-68b8-49bb-a58d-6d1117aac7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6430ef6-68b8-49bb-a58d-6d1117aac7d8" xsi:nil="true"/>
    <lcf76f155ced4ddcb4097134ff3c332f xmlns="7a5f0b8c-75de-4c88-9b68-7c1262cdddb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F0BB9D-DA36-4736-8A46-D156C8CC0E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5f0b8c-75de-4c88-9b68-7c1262cdddb2"/>
    <ds:schemaRef ds:uri="e6430ef6-68b8-49bb-a58d-6d1117aac7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2630BD-A1A7-4E3E-80AA-388CA219F8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6B1978-CE91-4764-94F1-DE47F02C8541}">
  <ds:schemaRefs>
    <ds:schemaRef ds:uri="http://schemas.microsoft.com/office/2006/metadata/properties"/>
    <ds:schemaRef ds:uri="http://schemas.microsoft.com/office/infopath/2007/PartnerControls"/>
    <ds:schemaRef ds:uri="e6430ef6-68b8-49bb-a58d-6d1117aac7d8"/>
    <ds:schemaRef ds:uri="7a5f0b8c-75de-4c88-9b68-7c1262cdddb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Forecast calcu.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shoeb patel</dc:creator>
  <cp:lastModifiedBy>Shoeb Patel</cp:lastModifiedBy>
  <cp:lastPrinted>2022-09-26T02:36:36Z</cp:lastPrinted>
  <dcterms:created xsi:type="dcterms:W3CDTF">2022-09-26T02:22:03Z</dcterms:created>
  <dcterms:modified xsi:type="dcterms:W3CDTF">2023-06-08T23:08:59Z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0x0101008A3360DD93E64547BEF37C5871001B8C</vt:lpwstr>
  </property>
  <property fmtid="{D5CDD505-2E9C-101B-9397-08002B2CF9AE}" pid="3" name="MediaServiceImageTags">
    <vt:lpwstr/>
  </property>
</Properties>
</file>